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0" windowWidth="11420" windowHeight="15780" activeTab="1"/>
  </bookViews>
  <sheets>
    <sheet name="Sheet1" sheetId="1" r:id="rId1"/>
    <sheet name="NewFCFFStableGrowth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<sst xmlns="http://schemas.openxmlformats.org/spreadsheetml/2006/main" count="63" uniqueCount="58">
  <si>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FCFF STABLE GROWTH MODEL</t>
  </si>
  <si>
    <t>This model is designed to value  a stable firm on the basis of</t>
  </si>
  <si>
    <t>free cashflows to firm.</t>
  </si>
  <si>
    <t>Assumptions in the model:</t>
  </si>
  <si>
    <t>1. The firm is in steady state and will grow at a stable rate forever.</t>
  </si>
  <si>
    <t>2. The firm's leverage is known and constant.</t>
  </si>
  <si>
    <t>User defined inputs</t>
  </si>
  <si>
    <t>The user has to define the following inputs to the model:</t>
  </si>
  <si>
    <t>1. Current EBIT and tax rate</t>
  </si>
  <si>
    <t>2. Capital Spending and Depreciation</t>
  </si>
  <si>
    <t>3. Change in working capital</t>
  </si>
  <si>
    <t>4. Debt ratio</t>
  </si>
  <si>
    <t>5. Cost of Equity or Inputs to the CAPM (Beta, Riskfree rate, Risk Premium) and Cost of Debt</t>
  </si>
  <si>
    <t>6. Expected Growth Rate in free cashflows to firm forever.</t>
  </si>
  <si>
    <t>Please enter inputs to the model:</t>
  </si>
  <si>
    <t>Current EBIT</t>
  </si>
  <si>
    <t>(in currency)</t>
  </si>
  <si>
    <t>Current tax rate =</t>
  </si>
  <si>
    <t>Capital Expenditures</t>
  </si>
  <si>
    <t>Depreciation =</t>
  </si>
  <si>
    <t>Change in Working Capital =</t>
  </si>
  <si>
    <t>If negative, enter zero.</t>
  </si>
  <si>
    <t>Do you want to change the capital expenditure/depreciation ratio?</t>
  </si>
  <si>
    <t>Yes</t>
  </si>
  <si>
    <t>(Yes or No)</t>
  </si>
  <si>
    <t>If so, enter capital expenditures as a percent of depreciation</t>
  </si>
  <si>
    <t>Debt ratio =</t>
  </si>
  <si>
    <t>( in percent)</t>
  </si>
  <si>
    <t>Are you directly entering the cost of equity? (Yes or No)</t>
  </si>
  <si>
    <t>No</t>
  </si>
  <si>
    <t>If yes, enter cost of equity =</t>
  </si>
  <si>
    <t>(in percent)</t>
  </si>
  <si>
    <t>If no, enter the inputs for the CAPM</t>
  </si>
  <si>
    <t>Beta of the stock =</t>
  </si>
  <si>
    <t>Riskfree rate =</t>
  </si>
  <si>
    <t>Risk Premium=</t>
  </si>
  <si>
    <t>Enter the cost of debt =</t>
  </si>
  <si>
    <t>This is a pre-tax cost of borrowing.</t>
  </si>
  <si>
    <t>Expected Growth Rate =</t>
  </si>
  <si>
    <t xml:space="preserve"> (in percent)</t>
  </si>
  <si>
    <t>The expected growth rate for a stable firm</t>
  </si>
  <si>
    <t>cannot be significantly higher than the nominal</t>
  </si>
  <si>
    <t>growth rate in the economy in which the firm</t>
  </si>
  <si>
    <t>operates. It can be lower.</t>
  </si>
  <si>
    <t>Warnings:</t>
  </si>
  <si>
    <t>This is the output from the  Model</t>
  </si>
  <si>
    <t>Firm Details: from inputs on prior page</t>
  </si>
  <si>
    <t>EBIT (1- tax rate) =</t>
  </si>
  <si>
    <t xml:space="preserve"> - (Capital Spending - Depreciation)</t>
  </si>
  <si>
    <t xml:space="preserve"> - Change in Working Capital</t>
  </si>
  <si>
    <t>Free Cashflow to Firm =</t>
  </si>
  <si>
    <t>Cost of Equity =</t>
  </si>
  <si>
    <t>Cost of Debt =</t>
  </si>
  <si>
    <t>Cost of Capital =</t>
  </si>
  <si>
    <t>Expected Growth rate =</t>
  </si>
  <si>
    <t>Value of Firm</t>
  </si>
  <si>
    <t>Growth rate</t>
  </si>
  <si>
    <t>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</si>
</sst>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8"/>
      <name val="Tms Rmn"/>
      <family val="0"/>
    </font>
    <font>
      <b/>
      <i/>
      <sz val="18"/>
      <name val="Tms Rmn"/>
      <family val="0"/>
    </font>
    <font>
      <sz val="14"/>
      <name val="Tms Rmn"/>
      <family val="0"/>
    </font>
    <font>
      <i/>
      <sz val="14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8" fontId="10" fillId="0" borderId="0" xfId="16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0" xfId="0" applyFont="1" applyAlignment="1">
      <alignment/>
    </xf>
    <xf numFmtId="7" fontId="9" fillId="0" borderId="0" xfId="0" applyNumberFormat="1" applyFont="1" applyAlignment="1" applyProtection="1">
      <alignment/>
      <protection/>
    </xf>
    <xf numFmtId="8" fontId="10" fillId="0" borderId="0" xfId="0" applyNumberFormat="1" applyFont="1" applyAlignment="1">
      <alignment/>
    </xf>
    <xf numFmtId="8" fontId="10" fillId="0" borderId="18" xfId="0" applyNumberFormat="1" applyFont="1" applyBorder="1" applyAlignment="1">
      <alignment horizontal="center"/>
    </xf>
    <xf numFmtId="10" fontId="9" fillId="0" borderId="0" xfId="0" applyNumberFormat="1" applyFont="1" applyAlignment="1">
      <alignment/>
    </xf>
    <xf numFmtId="8" fontId="10" fillId="0" borderId="18" xfId="16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10" fontId="9" fillId="0" borderId="18" xfId="0" applyNumberFormat="1" applyFont="1" applyBorder="1" applyAlignment="1">
      <alignment/>
    </xf>
    <xf numFmtId="10" fontId="9" fillId="0" borderId="19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8" fontId="10" fillId="0" borderId="24" xfId="16" applyNumberFormat="1" applyFont="1" applyBorder="1" applyAlignment="1">
      <alignment/>
    </xf>
    <xf numFmtId="10" fontId="10" fillId="0" borderId="13" xfId="0" applyNumberFormat="1" applyFont="1" applyBorder="1" applyAlignment="1">
      <alignment horizontal="center"/>
    </xf>
    <xf numFmtId="8" fontId="10" fillId="0" borderId="25" xfId="0" applyNumberFormat="1" applyFont="1" applyBorder="1" applyAlignment="1">
      <alignment horizontal="center"/>
    </xf>
    <xf numFmtId="10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2" borderId="18" xfId="16" applyNumberFormat="1" applyFont="1" applyFill="1" applyBorder="1" applyAlignment="1">
      <alignment horizontal="center"/>
    </xf>
    <xf numFmtId="9" fontId="10" fillId="2" borderId="18" xfId="16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9" fontId="10" fillId="2" borderId="18" xfId="0" applyNumberFormat="1" applyFont="1" applyFill="1" applyBorder="1" applyAlignment="1">
      <alignment horizontal="center"/>
    </xf>
    <xf numFmtId="10" fontId="10" fillId="2" borderId="18" xfId="16" applyNumberFormat="1" applyFont="1" applyFill="1" applyBorder="1" applyAlignment="1">
      <alignment horizontal="center"/>
    </xf>
    <xf numFmtId="10" fontId="10" fillId="2" borderId="18" xfId="0" applyNumberFormat="1" applyFont="1" applyFill="1" applyBorder="1" applyAlignment="1">
      <alignment horizontal="center"/>
    </xf>
    <xf numFmtId="8" fontId="10" fillId="2" borderId="19" xfId="16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Value vs. Expected Growth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5475"/>
          <c:w val="0.895"/>
          <c:h val="0.7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NewFCFFStableGrowth!$B$65:$B$71</c:f>
              <c:numCache/>
            </c:numRef>
          </c:cat>
          <c:val>
            <c:numRef>
              <c:f>NewFCFFStableGrowth!$C$65:$C$71</c:f>
              <c:numCache/>
            </c:numRef>
          </c:val>
          <c:smooth val="0"/>
        </c:ser>
        <c:marker val="1"/>
        <c:axId val="64052301"/>
        <c:axId val="39599798"/>
      </c:lineChart>
      <c:catAx>
        <c:axId val="6405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ms Rmn"/>
                    <a:ea typeface="Tms Rmn"/>
                    <a:cs typeface="Tms Rmn"/>
                  </a:rPr>
                  <a:t>Expected 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99798"/>
        <c:crosses val="autoZero"/>
        <c:auto val="0"/>
        <c:lblOffset val="100"/>
        <c:noMultiLvlLbl val="0"/>
      </c:catAx>
      <c:valAx>
        <c:axId val="39599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ms Rmn"/>
                    <a:ea typeface="Tms Rmn"/>
                    <a:cs typeface="Tms Rmn"/>
                  </a:rPr>
                  <a:t>Value of 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5230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62</xdr:row>
      <xdr:rowOff>0</xdr:rowOff>
    </xdr:from>
    <xdr:to>
      <xdr:col>8</xdr:col>
      <xdr:colOff>323850</xdr:colOff>
      <xdr:row>80</xdr:row>
      <xdr:rowOff>85725</xdr:rowOff>
    </xdr:to>
    <xdr:graphicFrame>
      <xdr:nvGraphicFramePr>
        <xdr:cNvPr id="1" name="Chart 1"/>
        <xdr:cNvGraphicFramePr/>
      </xdr:nvGraphicFramePr>
      <xdr:xfrm>
        <a:off x="3448050" y="14097000"/>
        <a:ext cx="55054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"/>
  <sheetViews>
    <sheetView showGridLines="0" tabSelected="1" workbookViewId="0" topLeftCell="A48">
      <selection activeCell="J30" sqref="J30"/>
    </sheetView>
  </sheetViews>
  <sheetFormatPr defaultColWidth="11.19921875" defaultRowHeight="15"/>
  <cols>
    <col min="1" max="1" width="2.796875" style="0" customWidth="1"/>
    <col min="2" max="3" width="12.796875" style="0" customWidth="1"/>
    <col min="4" max="4" width="13.796875" style="0" customWidth="1"/>
    <col min="6" max="6" width="14.796875" style="0" customWidth="1"/>
  </cols>
  <sheetData>
    <row r="1" spans="2:8" s="2" customFormat="1" ht="18.75">
      <c r="B1" s="13" t="s">
        <v>0</v>
      </c>
      <c r="C1" s="14"/>
      <c r="D1" s="14"/>
      <c r="E1" s="14"/>
      <c r="F1" s="14"/>
      <c r="G1" s="14"/>
      <c r="H1" s="14"/>
    </row>
    <row r="2" s="2" customFormat="1" ht="19.5" thickBot="1">
      <c r="B2" s="3"/>
    </row>
    <row r="3" spans="2:8" s="2" customFormat="1" ht="18.75">
      <c r="B3" s="4" t="s">
        <v>1</v>
      </c>
      <c r="C3" s="5"/>
      <c r="D3" s="6"/>
      <c r="E3" s="5"/>
      <c r="F3" s="5"/>
      <c r="G3" s="5"/>
      <c r="H3" s="15"/>
    </row>
    <row r="4" spans="2:8" s="2" customFormat="1" ht="18.75">
      <c r="B4" s="7" t="s">
        <v>2</v>
      </c>
      <c r="C4" s="8"/>
      <c r="D4" s="9"/>
      <c r="E4" s="8"/>
      <c r="F4" s="8"/>
      <c r="G4" s="8"/>
      <c r="H4" s="16"/>
    </row>
    <row r="5" spans="2:8" s="2" customFormat="1" ht="19.5" thickBot="1">
      <c r="B5" s="10"/>
      <c r="C5" s="11"/>
      <c r="D5" s="12"/>
      <c r="E5" s="11"/>
      <c r="F5" s="11"/>
      <c r="G5" s="11"/>
      <c r="H5" s="17"/>
    </row>
    <row r="6" s="2" customFormat="1" ht="18.75">
      <c r="D6" s="3"/>
    </row>
    <row r="7" spans="2:4" s="21" customFormat="1" ht="15" customHeight="1">
      <c r="B7" s="20" t="s">
        <v>3</v>
      </c>
      <c r="D7" s="22"/>
    </row>
    <row r="8" spans="2:4" s="21" customFormat="1" ht="15" customHeight="1">
      <c r="B8" s="21" t="s">
        <v>4</v>
      </c>
      <c r="D8" s="22"/>
    </row>
    <row r="9" spans="2:4" s="21" customFormat="1" ht="15" customHeight="1">
      <c r="B9" s="21" t="s">
        <v>5</v>
      </c>
      <c r="D9" s="22"/>
    </row>
    <row r="10" s="21" customFormat="1" ht="12">
      <c r="D10" s="22"/>
    </row>
    <row r="11" spans="2:4" s="21" customFormat="1" ht="12">
      <c r="B11" s="20" t="s">
        <v>6</v>
      </c>
      <c r="D11" s="22"/>
    </row>
    <row r="12" s="23" customFormat="1" ht="18" customHeight="1">
      <c r="B12" s="23" t="s">
        <v>7</v>
      </c>
    </row>
    <row r="13" s="23" customFormat="1" ht="18" customHeight="1">
      <c r="B13" s="23" t="s">
        <v>8</v>
      </c>
    </row>
    <row r="14" s="23" customFormat="1" ht="18" customHeight="1">
      <c r="B14" s="23" t="s">
        <v>9</v>
      </c>
    </row>
    <row r="15" s="23" customFormat="1" ht="18" customHeight="1">
      <c r="B15" s="23" t="s">
        <v>10</v>
      </c>
    </row>
    <row r="16" s="23" customFormat="1" ht="18" customHeight="1">
      <c r="B16" s="23" t="s">
        <v>11</v>
      </c>
    </row>
    <row r="17" s="23" customFormat="1" ht="18" customHeight="1">
      <c r="B17" s="23" t="s">
        <v>12</v>
      </c>
    </row>
    <row r="18" s="23" customFormat="1" ht="18" customHeight="1">
      <c r="B18" s="23" t="s">
        <v>13</v>
      </c>
    </row>
    <row r="19" s="23" customFormat="1" ht="18" customHeight="1"/>
    <row r="20" s="23" customFormat="1" ht="18" customHeight="1">
      <c r="B20" s="24" t="s">
        <v>14</v>
      </c>
    </row>
    <row r="21" spans="2:5" s="23" customFormat="1" ht="18" customHeight="1">
      <c r="B21" s="23" t="s">
        <v>15</v>
      </c>
      <c r="D21" s="60">
        <v>1535</v>
      </c>
      <c r="E21" s="25" t="s">
        <v>16</v>
      </c>
    </row>
    <row r="22" spans="2:5" s="23" customFormat="1" ht="18" customHeight="1">
      <c r="B22" s="23" t="s">
        <v>17</v>
      </c>
      <c r="D22" s="61">
        <v>0.36</v>
      </c>
      <c r="E22" s="25"/>
    </row>
    <row r="23" spans="4:5" s="23" customFormat="1" ht="18" customHeight="1">
      <c r="D23" s="26"/>
      <c r="E23" s="25"/>
    </row>
    <row r="24" spans="2:5" s="23" customFormat="1" ht="18" customHeight="1">
      <c r="B24" s="23" t="s">
        <v>18</v>
      </c>
      <c r="D24" s="60">
        <v>550</v>
      </c>
      <c r="E24" s="25" t="s">
        <v>16</v>
      </c>
    </row>
    <row r="25" spans="2:5" s="23" customFormat="1" ht="18" customHeight="1">
      <c r="B25" s="23" t="s">
        <v>19</v>
      </c>
      <c r="D25" s="66">
        <v>400</v>
      </c>
      <c r="E25" s="25" t="s">
        <v>16</v>
      </c>
    </row>
    <row r="26" spans="2:6" s="23" customFormat="1" ht="18" customHeight="1">
      <c r="B26" s="23" t="s">
        <v>20</v>
      </c>
      <c r="D26" s="66">
        <v>160</v>
      </c>
      <c r="E26" s="25" t="s">
        <v>16</v>
      </c>
      <c r="F26" s="27" t="s">
        <v>21</v>
      </c>
    </row>
    <row r="27" spans="2:7" s="23" customFormat="1" ht="18" customHeight="1">
      <c r="B27" s="23" t="s">
        <v>22</v>
      </c>
      <c r="D27" s="26"/>
      <c r="E27" s="25"/>
      <c r="F27" s="62" t="s">
        <v>23</v>
      </c>
      <c r="G27" s="23" t="s">
        <v>24</v>
      </c>
    </row>
    <row r="28" spans="2:7" s="23" customFormat="1" ht="18" customHeight="1">
      <c r="B28" s="23" t="s">
        <v>25</v>
      </c>
      <c r="D28" s="26"/>
      <c r="E28" s="25"/>
      <c r="F28" s="63">
        <v>1.25</v>
      </c>
      <c r="G28" s="59"/>
    </row>
    <row r="29" spans="2:5" s="23" customFormat="1" ht="18" customHeight="1">
      <c r="B29" s="23" t="s">
        <v>26</v>
      </c>
      <c r="D29" s="64">
        <v>0.2997</v>
      </c>
      <c r="E29" s="25" t="s">
        <v>27</v>
      </c>
    </row>
    <row r="30" s="23" customFormat="1" ht="18" customHeight="1"/>
    <row r="31" spans="2:6" s="23" customFormat="1" ht="18" customHeight="1">
      <c r="B31" s="23" t="s">
        <v>28</v>
      </c>
      <c r="F31" s="62" t="s">
        <v>29</v>
      </c>
    </row>
    <row r="32" spans="2:6" s="23" customFormat="1" ht="18" customHeight="1">
      <c r="B32" s="23" t="s">
        <v>30</v>
      </c>
      <c r="D32" s="65"/>
      <c r="E32" s="25" t="s">
        <v>31</v>
      </c>
      <c r="F32" s="25"/>
    </row>
    <row r="33" spans="2:6" s="23" customFormat="1" ht="18" customHeight="1">
      <c r="B33" s="27" t="s">
        <v>32</v>
      </c>
      <c r="D33" s="28"/>
      <c r="F33" s="25"/>
    </row>
    <row r="34" spans="2:4" s="23" customFormat="1" ht="18" customHeight="1">
      <c r="B34" s="23" t="s">
        <v>33</v>
      </c>
      <c r="D34" s="62">
        <v>1.1</v>
      </c>
    </row>
    <row r="35" spans="2:5" s="23" customFormat="1" ht="18" customHeight="1">
      <c r="B35" s="23" t="s">
        <v>34</v>
      </c>
      <c r="D35" s="63">
        <v>0.07</v>
      </c>
      <c r="E35" s="25" t="s">
        <v>31</v>
      </c>
    </row>
    <row r="36" spans="2:5" s="23" customFormat="1" ht="18" customHeight="1">
      <c r="B36" s="23" t="s">
        <v>35</v>
      </c>
      <c r="D36" s="65">
        <v>0.055</v>
      </c>
      <c r="E36" s="25" t="s">
        <v>31</v>
      </c>
    </row>
    <row r="37" spans="4:5" s="23" customFormat="1" ht="18" customHeight="1">
      <c r="D37" s="29"/>
      <c r="E37" s="25"/>
    </row>
    <row r="38" spans="2:6" s="23" customFormat="1" ht="18" customHeight="1">
      <c r="B38" s="23" t="s">
        <v>36</v>
      </c>
      <c r="D38" s="65">
        <v>0.085</v>
      </c>
      <c r="E38" s="25"/>
      <c r="F38" s="27" t="s">
        <v>37</v>
      </c>
    </row>
    <row r="39" s="23" customFormat="1" ht="18" customHeight="1"/>
    <row r="40" spans="2:6" s="23" customFormat="1" ht="18" customHeight="1">
      <c r="B40" s="23" t="s">
        <v>38</v>
      </c>
      <c r="D40" s="63">
        <v>0.05</v>
      </c>
      <c r="E40" s="25" t="s">
        <v>39</v>
      </c>
      <c r="F40" s="27" t="s">
        <v>40</v>
      </c>
    </row>
    <row r="41" s="23" customFormat="1" ht="18" customHeight="1">
      <c r="F41" s="27" t="s">
        <v>41</v>
      </c>
    </row>
    <row r="42" s="23" customFormat="1" ht="18" customHeight="1">
      <c r="F42" s="27" t="s">
        <v>42</v>
      </c>
    </row>
    <row r="43" s="23" customFormat="1" ht="18" customHeight="1">
      <c r="F43" s="27" t="s">
        <v>43</v>
      </c>
    </row>
    <row r="44" s="23" customFormat="1" ht="18" customHeight="1">
      <c r="F44" s="27"/>
    </row>
    <row r="45" spans="2:7" s="23" customFormat="1" ht="18" customHeight="1">
      <c r="B45" s="30" t="s">
        <v>44</v>
      </c>
      <c r="C45" s="31">
        <f>IF(D40&gt;10%,"This is high for a stable growth rate","")</f>
      </c>
      <c r="D45" s="32"/>
      <c r="E45" s="32"/>
      <c r="F45" s="32"/>
      <c r="G45" s="33"/>
    </row>
    <row r="46" spans="2:7" s="23" customFormat="1" ht="18" customHeight="1">
      <c r="B46" s="34"/>
      <c r="C46" s="35" t="str">
        <f>IF(D34&gt;1.5,"This Beta is high for a stable firm"," ")</f>
        <v> </v>
      </c>
      <c r="D46" s="28"/>
      <c r="E46" s="28"/>
      <c r="F46" s="28"/>
      <c r="G46" s="36"/>
    </row>
    <row r="47" spans="2:7" s="21" customFormat="1" ht="12">
      <c r="B47" s="37"/>
      <c r="C47" s="38" t="str">
        <f>IF(D24&gt;1.5*D25,"Capital Spending seems high relative to depreciation"," ")</f>
        <v> </v>
      </c>
      <c r="D47" s="39"/>
      <c r="E47" s="40"/>
      <c r="F47" s="40"/>
      <c r="G47" s="41"/>
    </row>
    <row r="48" spans="2:4" s="21" customFormat="1" ht="12">
      <c r="B48" s="23"/>
      <c r="C48" s="23"/>
      <c r="D48" s="22"/>
    </row>
    <row r="49" s="21" customFormat="1" ht="19.5" customHeight="1">
      <c r="B49" s="20" t="s">
        <v>45</v>
      </c>
    </row>
    <row r="50" s="21" customFormat="1" ht="19.5" customHeight="1">
      <c r="B50" s="42" t="s">
        <v>46</v>
      </c>
    </row>
    <row r="51" spans="2:8" s="21" customFormat="1" ht="19.5" customHeight="1">
      <c r="B51" s="21" t="s">
        <v>47</v>
      </c>
      <c r="D51" s="43"/>
      <c r="E51" s="44"/>
      <c r="F51" s="45">
        <f>D21*(1-D22)</f>
        <v>982.4</v>
      </c>
      <c r="H51" s="46"/>
    </row>
    <row r="52" spans="2:8" s="21" customFormat="1" ht="19.5" customHeight="1">
      <c r="B52" s="21" t="s">
        <v>48</v>
      </c>
      <c r="D52" s="43"/>
      <c r="F52" s="47">
        <f>IF(F27="Yes",(F28-1)*D25,D24-D25)</f>
        <v>100</v>
      </c>
      <c r="H52" s="46"/>
    </row>
    <row r="53" spans="2:8" s="21" customFormat="1" ht="19.5" customHeight="1">
      <c r="B53" s="21" t="s">
        <v>49</v>
      </c>
      <c r="D53" s="43"/>
      <c r="F53" s="47">
        <f>D26</f>
        <v>160</v>
      </c>
      <c r="H53" s="46"/>
    </row>
    <row r="54" spans="2:8" s="21" customFormat="1" ht="19.5" customHeight="1">
      <c r="B54" s="21" t="s">
        <v>50</v>
      </c>
      <c r="D54" s="46"/>
      <c r="F54" s="48">
        <f>F51-F52-F53</f>
        <v>722.4</v>
      </c>
      <c r="H54" s="46"/>
    </row>
    <row r="55" spans="4:8" s="21" customFormat="1" ht="19.5" customHeight="1">
      <c r="D55" s="46"/>
      <c r="F55" s="44"/>
      <c r="H55" s="46"/>
    </row>
    <row r="56" spans="2:4" s="21" customFormat="1" ht="19.5" customHeight="1">
      <c r="B56" s="49" t="s">
        <v>51</v>
      </c>
      <c r="C56" s="50"/>
      <c r="D56" s="51">
        <f>IF(F31="Yes",D32,D35+D34*D36)</f>
        <v>0.1305</v>
      </c>
    </row>
    <row r="57" spans="2:4" s="21" customFormat="1" ht="19.5" customHeight="1">
      <c r="B57" s="49" t="s">
        <v>52</v>
      </c>
      <c r="C57" s="50"/>
      <c r="D57" s="51">
        <f>D38*(1-D22)</f>
        <v>0.054400000000000004</v>
      </c>
    </row>
    <row r="58" spans="2:4" s="21" customFormat="1" ht="19.5" customHeight="1">
      <c r="B58" s="49" t="s">
        <v>53</v>
      </c>
      <c r="C58" s="50"/>
      <c r="D58" s="51">
        <f>D56*(1-D29)+D57*D29</f>
        <v>0.10769282999999999</v>
      </c>
    </row>
    <row r="59" spans="2:5" s="21" customFormat="1" ht="19.5" customHeight="1">
      <c r="B59" s="49" t="s">
        <v>54</v>
      </c>
      <c r="C59" s="50"/>
      <c r="D59" s="52">
        <f>D40</f>
        <v>0.05</v>
      </c>
      <c r="E59" s="21" t="str">
        <f>IF(D59&gt;0.1,"This is high for an infinite growth rate. Check it"," ")</f>
        <v> </v>
      </c>
    </row>
    <row r="60" s="21" customFormat="1" ht="19.5" customHeight="1" thickBot="1"/>
    <row r="61" spans="3:6" s="21" customFormat="1" ht="19.5" customHeight="1" thickBot="1">
      <c r="C61" s="53" t="s">
        <v>55</v>
      </c>
      <c r="D61" s="54"/>
      <c r="E61" s="54"/>
      <c r="F61" s="55">
        <f>F54*(1+D59)/(D58-D59)</f>
        <v>13147.560970748014</v>
      </c>
    </row>
    <row r="62" s="21" customFormat="1" ht="19.5" customHeight="1"/>
    <row r="63" spans="1:26" s="21" customFormat="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21" customFormat="1" ht="12.75">
      <c r="A64" s="1"/>
      <c r="B64" s="18" t="s">
        <v>56</v>
      </c>
      <c r="C64" s="19" t="s">
        <v>57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6" s="1" customFormat="1" ht="12.75">
      <c r="A65" s="21"/>
      <c r="B65" s="56">
        <f>D59+2%</f>
        <v>0.07</v>
      </c>
      <c r="C65" s="57">
        <f aca="true" t="shared" si="0" ref="C65:C71">$F$54*(1+B65)/($D$58-B65)</f>
        <v>20507.03011686839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7" s="1" customFormat="1" ht="12.75">
      <c r="A66" s="21"/>
      <c r="B66" s="56">
        <f>D59+1%</f>
        <v>0.060000000000000005</v>
      </c>
      <c r="C66" s="57">
        <f t="shared" si="0"/>
        <v>16055.74674432195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2:3" s="21" customFormat="1" ht="12">
      <c r="B67" s="56">
        <f>D59</f>
        <v>0.05</v>
      </c>
      <c r="C67" s="57">
        <f t="shared" si="0"/>
        <v>13147.560970748014</v>
      </c>
    </row>
    <row r="68" spans="2:3" s="21" customFormat="1" ht="12">
      <c r="B68" s="56">
        <f>D59-1%</f>
        <v>0.04</v>
      </c>
      <c r="C68" s="57">
        <f t="shared" si="0"/>
        <v>11098.605273261588</v>
      </c>
    </row>
    <row r="69" spans="2:3" s="21" customFormat="1" ht="12">
      <c r="B69" s="56">
        <f>D59-2%</f>
        <v>0.030000000000000002</v>
      </c>
      <c r="C69" s="57">
        <f t="shared" si="0"/>
        <v>9577.099971773458</v>
      </c>
    </row>
    <row r="70" spans="2:3" s="21" customFormat="1" ht="12">
      <c r="B70" s="56">
        <f>D59-3%</f>
        <v>0.020000000000000004</v>
      </c>
      <c r="C70" s="57">
        <f t="shared" si="0"/>
        <v>8402.602584498642</v>
      </c>
    </row>
    <row r="71" spans="2:3" s="21" customFormat="1" ht="12">
      <c r="B71" s="58">
        <f>D59-4%</f>
        <v>0.010000000000000002</v>
      </c>
      <c r="C71" s="48">
        <f t="shared" si="0"/>
        <v>7468.552195693381</v>
      </c>
    </row>
    <row r="72" s="21" customFormat="1" ht="12"/>
    <row r="73" s="21" customFormat="1" ht="12"/>
    <row r="74" s="21" customFormat="1" ht="12"/>
    <row r="75" s="21" customFormat="1" ht="12"/>
    <row r="76" s="21" customFormat="1" ht="12"/>
    <row r="77" s="21" customFormat="1" ht="12"/>
    <row r="78" s="21" customFormat="1" ht="12"/>
    <row r="79" s="21" customFormat="1" ht="12"/>
    <row r="80" s="21" customFormat="1" ht="12"/>
  </sheetData>
  <printOptions/>
  <pageMargins left="0.75" right="0.75" top="1" bottom="1" header="0.5" footer="0.5"/>
  <pageSetup orientation="landscape"/>
  <headerFooter alignWithMargins="0">
    <oddHeader>&amp;CFCFF Stable Model</oddHeader>
    <oddFooter>&amp;CPage &amp;p</oddFooter>
  </headerFooter>
  <rowBreaks count="3" manualBreakCount="3">
    <brk id="18" max="65535" man="1"/>
    <brk id="43" max="65535" man="1"/>
    <brk id="48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Aswath Damodaran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